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465" activeTab="2"/>
  </bookViews>
  <sheets>
    <sheet name="Linear Regression" sheetId="1" r:id="rId1"/>
    <sheet name="Young's Equation" sheetId="2" r:id="rId2"/>
    <sheet name="Conditional" sheetId="3" r:id="rId3"/>
  </sheets>
  <definedNames>
    <definedName name="ds">'Young''s Equation'!$B$4</definedName>
    <definedName name="Dv">'Young''s Equation'!$B$1</definedName>
    <definedName name="joy">'Young''s Equation'!$E$1</definedName>
    <definedName name="Kt">'Young''s Equation'!$B$2</definedName>
    <definedName name="Kz">'Young''s Equation'!$B$2</definedName>
    <definedName name="Ls">'Young''s Equation'!$B$5</definedName>
    <definedName name="mu">'Young''s Equation'!$B$6</definedName>
    <definedName name="Q">'Young''s Equation'!$A$10:$A$24</definedName>
    <definedName name="rho">'Young''s Equation'!$B$3</definedName>
  </definedNames>
  <calcPr fullCalcOnLoad="1"/>
</workbook>
</file>

<file path=xl/sharedStrings.xml><?xml version="1.0" encoding="utf-8"?>
<sst xmlns="http://schemas.openxmlformats.org/spreadsheetml/2006/main" count="50" uniqueCount="43">
  <si>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</si>
  <si>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</si>
  <si>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</si>
  <si>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</si>
  <si>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</si>
  <si>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</si>
  <si>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</si>
  <si>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</si>
  <si>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</si>
  <si>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</si>
  <si>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</si>
  <si>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</si>
  <si>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</si>
  <si>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</si>
  <si>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</si>
  <si>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</si>
  <si>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</si>
  <si>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</si>
  <si>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</si>
  <si>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</si>
  <si>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</si>
  <si>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</si>
  <si>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</si>
  <si>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</si>
  <si>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</si>
  <si>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Dv</t>
  </si>
  <si>
    <t>cm</t>
  </si>
  <si>
    <t>g/cm^3</t>
  </si>
  <si>
    <t>g/(cm-s)</t>
  </si>
  <si>
    <t>Kt</t>
  </si>
  <si>
    <t>rho</t>
  </si>
  <si>
    <t>Ds</t>
  </si>
  <si>
    <t>Ls</t>
  </si>
  <si>
    <t>mu</t>
  </si>
  <si>
    <t>Q (ml/s)</t>
  </si>
  <si>
    <t>Term 1</t>
  </si>
  <si>
    <t>Term 2</t>
  </si>
  <si>
    <t>Delta P (dynes/cm^2)</t>
  </si>
  <si>
    <t>Delta P (mm Hg)</t>
  </si>
  <si>
    <t>D</t>
  </si>
  <si>
    <t>C</t>
  </si>
  <si>
    <t>B</t>
  </si>
  <si>
    <t>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</si>
</sst>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vertAlign val="superscript"/>
      <sz val="9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12"/>
      <name val="Arial"/>
      <family val="0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47"/>
          <c:w val="0.912"/>
          <c:h val="0.7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'Linear Regression'!$A$1:$A$12</c:f>
              <c:numCache/>
            </c:numRef>
          </c:xVal>
          <c:yVal>
            <c:numRef>
              <c:f>'Linear Regression'!$B$15:$B$26</c:f>
              <c:numCache/>
            </c:numRef>
          </c:yVal>
          <c:smooth val="0"/>
        </c:ser>
        <c:axId val="21195481"/>
        <c:axId val="56541602"/>
      </c:scatterChart>
      <c:valAx>
        <c:axId val="21195481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Pressure (mm Hg)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41602"/>
        <c:crosses val="autoZero"/>
        <c:crossBetween val="midCat"/>
        <c:dispUnits/>
      </c:valAx>
      <c:valAx>
        <c:axId val="56541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954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575"/>
          <c:w val="0.91475"/>
          <c:h val="0.80325"/>
        </c:manualLayout>
      </c:layout>
      <c:scatterChart>
        <c:scatterStyle val="line"/>
        <c:varyColors val="0"/>
        <c:ser>
          <c:idx val="1"/>
          <c:order val="0"/>
          <c:tx>
            <c:v>Long Stenosis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'Young''s Equation'!$A$28:$A$42</c:f>
              <c:numCache/>
            </c:numRef>
          </c:xVal>
          <c:yVal>
            <c:numRef>
              <c:f>'Young''s Equation'!$C$28:$C$42</c:f>
              <c:numCache/>
            </c:numRef>
          </c:yVal>
          <c:smooth val="0"/>
        </c:ser>
        <c:ser>
          <c:idx val="0"/>
          <c:order val="1"/>
          <c:tx>
            <c:v>Short Stenosis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'Young''s Equation'!$A$10:$A$24</c:f>
              <c:numCache/>
            </c:numRef>
          </c:xVal>
          <c:yVal>
            <c:numRef>
              <c:f>'Young''s Equation'!$B$28:$B$42</c:f>
              <c:numCache/>
            </c:numRef>
          </c:yVal>
          <c:smooth val="0"/>
        </c:ser>
        <c:axId val="39112371"/>
        <c:axId val="16467020"/>
      </c:scatterChart>
      <c:valAx>
        <c:axId val="39112371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Flow Rate (mL/s)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67020"/>
        <c:crosses val="autoZero"/>
        <c:crossBetween val="midCat"/>
        <c:dispUnits/>
      </c:valAx>
      <c:valAx>
        <c:axId val="1646702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Pressure Drop (mm Hg)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12371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625"/>
          <c:y val="0.26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123825</xdr:rowOff>
    </xdr:from>
    <xdr:to>
      <xdr:col>8</xdr:col>
      <xdr:colOff>485775</xdr:colOff>
      <xdr:row>13</xdr:row>
      <xdr:rowOff>57150</xdr:rowOff>
    </xdr:to>
    <xdr:graphicFrame>
      <xdr:nvGraphicFramePr>
        <xdr:cNvPr id="1" name="Chart 2"/>
        <xdr:cNvGraphicFramePr/>
      </xdr:nvGraphicFramePr>
      <xdr:xfrm>
        <a:off x="1666875" y="285750"/>
        <a:ext cx="369570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25</xdr:row>
      <xdr:rowOff>19050</xdr:rowOff>
    </xdr:from>
    <xdr:to>
      <xdr:col>12</xdr:col>
      <xdr:colOff>209550</xdr:colOff>
      <xdr:row>41</xdr:row>
      <xdr:rowOff>95250</xdr:rowOff>
    </xdr:to>
    <xdr:graphicFrame>
      <xdr:nvGraphicFramePr>
        <xdr:cNvPr id="1" name="Chart 2"/>
        <xdr:cNvGraphicFramePr/>
      </xdr:nvGraphicFramePr>
      <xdr:xfrm>
        <a:off x="5286375" y="4067175"/>
        <a:ext cx="44005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H18" sqref="H18"/>
    </sheetView>
  </sheetViews>
  <sheetFormatPr defaultColWidth="9.140625" defaultRowHeight="12.75"/>
  <sheetData>
    <row r="1" spans="1:2" ht="12.75">
      <c r="A1">
        <v>2</v>
      </c>
      <c r="B1">
        <f ca="1">10.4*A1+RAND()*50</f>
        <v>27.953284909779377</v>
      </c>
    </row>
    <row r="2" spans="1:2" ht="12.75">
      <c r="A2">
        <v>4</v>
      </c>
      <c r="B2">
        <f aca="true" ca="1" t="shared" si="0" ref="B2:B12">10.4*A2+RAND()*50</f>
        <v>53.76231992521397</v>
      </c>
    </row>
    <row r="3" spans="1:2" ht="12.75">
      <c r="A3">
        <v>6</v>
      </c>
      <c r="B3">
        <f ca="1" t="shared" si="0"/>
        <v>83.47976026160825</v>
      </c>
    </row>
    <row r="4" spans="1:2" ht="12.75">
      <c r="A4">
        <v>8</v>
      </c>
      <c r="B4">
        <f ca="1" t="shared" si="0"/>
        <v>100.07517398827828</v>
      </c>
    </row>
    <row r="5" spans="1:2" ht="12.75">
      <c r="A5">
        <v>10</v>
      </c>
      <c r="B5">
        <f ca="1" t="shared" si="0"/>
        <v>113.00727746061722</v>
      </c>
    </row>
    <row r="6" spans="1:2" ht="12.75">
      <c r="A6">
        <v>12</v>
      </c>
      <c r="B6">
        <f ca="1" t="shared" si="0"/>
        <v>154.73091873678143</v>
      </c>
    </row>
    <row r="7" spans="1:2" ht="12.75">
      <c r="A7">
        <v>14</v>
      </c>
      <c r="B7">
        <f ca="1" t="shared" si="0"/>
        <v>184.9321988015301</v>
      </c>
    </row>
    <row r="8" spans="1:2" ht="12.75">
      <c r="A8">
        <v>16</v>
      </c>
      <c r="B8">
        <f ca="1" t="shared" si="0"/>
        <v>177.31591523047345</v>
      </c>
    </row>
    <row r="9" spans="1:2" ht="12.75">
      <c r="A9">
        <v>18</v>
      </c>
      <c r="B9">
        <f ca="1" t="shared" si="0"/>
        <v>195.0041383259895</v>
      </c>
    </row>
    <row r="10" spans="1:2" ht="12.75">
      <c r="A10">
        <v>20</v>
      </c>
      <c r="B10">
        <f ca="1" t="shared" si="0"/>
        <v>225.31627347778354</v>
      </c>
    </row>
    <row r="11" spans="1:2" ht="12.75">
      <c r="A11">
        <v>22</v>
      </c>
      <c r="B11">
        <f ca="1" t="shared" si="0"/>
        <v>260.6356850110036</v>
      </c>
    </row>
    <row r="12" spans="1:2" ht="12.75">
      <c r="A12">
        <v>24</v>
      </c>
      <c r="B12">
        <f ca="1" t="shared" si="0"/>
        <v>279.70502748438105</v>
      </c>
    </row>
    <row r="15" spans="1:2" ht="12.75">
      <c r="A15">
        <v>2</v>
      </c>
      <c r="B15">
        <v>34.17232766604097</v>
      </c>
    </row>
    <row r="16" spans="1:2" ht="12.75">
      <c r="A16">
        <v>4</v>
      </c>
      <c r="B16">
        <v>62.139363083643374</v>
      </c>
    </row>
    <row r="17" spans="1:2" ht="12.75">
      <c r="A17">
        <v>6</v>
      </c>
      <c r="B17">
        <v>90.05119446153068</v>
      </c>
    </row>
    <row r="18" spans="1:2" ht="12.75">
      <c r="A18">
        <v>8</v>
      </c>
      <c r="B18">
        <v>106.14715669271396</v>
      </c>
    </row>
    <row r="19" spans="1:2" ht="12.75">
      <c r="A19">
        <v>10</v>
      </c>
      <c r="B19">
        <v>128.59222914385865</v>
      </c>
    </row>
    <row r="20" spans="1:2" ht="12.75">
      <c r="A20">
        <v>12</v>
      </c>
      <c r="B20">
        <v>155.64877183565335</v>
      </c>
    </row>
    <row r="21" spans="1:2" ht="12.75">
      <c r="A21">
        <v>14</v>
      </c>
      <c r="B21">
        <v>171.9545479513782</v>
      </c>
    </row>
    <row r="22" spans="1:4" ht="12.75">
      <c r="A22">
        <v>16</v>
      </c>
      <c r="B22">
        <v>204.9817804854543</v>
      </c>
      <c r="D22" t="s">
        <v>0</v>
      </c>
    </row>
    <row r="23" spans="1:2" ht="13.5" thickBot="1">
      <c r="A23">
        <v>18</v>
      </c>
      <c r="B23">
        <v>209.43249764655002</v>
      </c>
    </row>
    <row r="24" spans="1:5" ht="12.75">
      <c r="A24">
        <v>20</v>
      </c>
      <c r="B24">
        <v>213.92573676752974</v>
      </c>
      <c r="D24" s="4" t="s">
        <v>1</v>
      </c>
      <c r="E24" s="4"/>
    </row>
    <row r="25" spans="1:5" ht="12.75">
      <c r="A25">
        <v>22</v>
      </c>
      <c r="B25">
        <v>236.02714390961026</v>
      </c>
      <c r="D25" s="1" t="s">
        <v>2</v>
      </c>
      <c r="E25" s="1">
        <v>0.9999920034051925</v>
      </c>
    </row>
    <row r="26" spans="1:5" ht="12.75">
      <c r="A26">
        <v>24</v>
      </c>
      <c r="B26">
        <v>287.94668628221837</v>
      </c>
      <c r="D26" s="1" t="s">
        <v>3</v>
      </c>
      <c r="E26" s="1">
        <v>0.9999840068743305</v>
      </c>
    </row>
    <row r="27" spans="4:5" ht="12.75">
      <c r="D27" s="1" t="s">
        <v>4</v>
      </c>
      <c r="E27" s="1">
        <v>0.9999824075617635</v>
      </c>
    </row>
    <row r="28" spans="4:5" ht="12.75">
      <c r="D28" s="1" t="s">
        <v>5</v>
      </c>
      <c r="E28" s="1">
        <v>0.3143301502359981</v>
      </c>
    </row>
    <row r="29" spans="4:5" ht="13.5" thickBot="1">
      <c r="D29" s="2" t="s">
        <v>6</v>
      </c>
      <c r="E29" s="2">
        <v>12</v>
      </c>
    </row>
    <row r="31" ht="13.5" thickBot="1">
      <c r="D31" t="s">
        <v>7</v>
      </c>
    </row>
    <row r="32" spans="4:9" ht="12.75">
      <c r="D32" s="3"/>
      <c r="E32" s="3" t="s">
        <v>12</v>
      </c>
      <c r="F32" s="3" t="s">
        <v>13</v>
      </c>
      <c r="G32" s="3" t="s">
        <v>14</v>
      </c>
      <c r="H32" s="3" t="s">
        <v>15</v>
      </c>
      <c r="I32" s="3" t="s">
        <v>16</v>
      </c>
    </row>
    <row r="33" spans="4:9" ht="12.75">
      <c r="D33" s="1" t="s">
        <v>8</v>
      </c>
      <c r="E33" s="1">
        <v>1</v>
      </c>
      <c r="F33" s="1">
        <v>61777.70700576253</v>
      </c>
      <c r="G33" s="1">
        <v>61777.70700576253</v>
      </c>
      <c r="H33" s="1">
        <v>625258.6439579538</v>
      </c>
      <c r="I33" s="1">
        <v>2.5749584601527776E-25</v>
      </c>
    </row>
    <row r="34" spans="4:9" ht="12.75">
      <c r="D34" s="1" t="s">
        <v>9</v>
      </c>
      <c r="E34" s="1">
        <v>10</v>
      </c>
      <c r="F34" s="1">
        <v>0.9880344334738512</v>
      </c>
      <c r="G34" s="1">
        <v>0.09880344334738513</v>
      </c>
      <c r="H34" s="1"/>
      <c r="I34" s="1"/>
    </row>
    <row r="35" spans="4:9" ht="13.5" thickBot="1">
      <c r="D35" s="2" t="s">
        <v>10</v>
      </c>
      <c r="E35" s="2">
        <v>11</v>
      </c>
      <c r="F35" s="2">
        <v>61778.695040196006</v>
      </c>
      <c r="G35" s="2"/>
      <c r="H35" s="2"/>
      <c r="I35" s="2"/>
    </row>
    <row r="36" ht="13.5" thickBot="1"/>
    <row r="37" spans="4:12" ht="12.75">
      <c r="D37" s="3"/>
      <c r="E37" s="3" t="s">
        <v>17</v>
      </c>
      <c r="F37" s="3" t="s">
        <v>5</v>
      </c>
      <c r="G37" s="3" t="s">
        <v>18</v>
      </c>
      <c r="H37" s="3" t="s">
        <v>19</v>
      </c>
      <c r="I37" s="3" t="s">
        <v>20</v>
      </c>
      <c r="J37" s="3" t="s">
        <v>21</v>
      </c>
      <c r="K37" s="3" t="s">
        <v>22</v>
      </c>
      <c r="L37" s="3" t="s">
        <v>23</v>
      </c>
    </row>
    <row r="38" spans="4:12" ht="12.75">
      <c r="D38" s="1" t="s">
        <v>11</v>
      </c>
      <c r="E38" s="1">
        <v>0.5544720856149024</v>
      </c>
      <c r="F38" s="1">
        <v>0.19345683426153332</v>
      </c>
      <c r="G38" s="1">
        <v>2.8661281868456214</v>
      </c>
      <c r="H38" s="1">
        <v>0.01677971807162596</v>
      </c>
      <c r="I38" s="1">
        <v>0.12342332242284426</v>
      </c>
      <c r="J38" s="1">
        <v>0.9855208488069604</v>
      </c>
      <c r="K38" s="1">
        <v>0.12342332242284426</v>
      </c>
      <c r="L38" s="1">
        <v>0.9855208488069604</v>
      </c>
    </row>
    <row r="39" spans="4:12" ht="13.5" thickBot="1">
      <c r="D39" s="2" t="s">
        <v>24</v>
      </c>
      <c r="E39" s="2">
        <v>10.392448425458202</v>
      </c>
      <c r="F39" s="2">
        <v>0.013142803831959093</v>
      </c>
      <c r="G39" s="2">
        <v>790.7329789239564</v>
      </c>
      <c r="H39" s="2">
        <v>2.5749584601527813E-25</v>
      </c>
      <c r="I39" s="2">
        <v>10.363164428548673</v>
      </c>
      <c r="J39" s="2">
        <v>10.42173242236773</v>
      </c>
      <c r="K39" s="2">
        <v>10.363164428548673</v>
      </c>
      <c r="L39" s="2">
        <v>10.42173242236773</v>
      </c>
    </row>
    <row r="40" ht="12.75">
      <c r="E40">
        <f>1/E39</f>
        <v>0.09622371543844443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D2" sqref="D2"/>
    </sheetView>
  </sheetViews>
  <sheetFormatPr defaultColWidth="9.140625" defaultRowHeight="12.75"/>
  <cols>
    <col min="2" max="2" width="17.7109375" style="0" customWidth="1"/>
    <col min="3" max="3" width="12.28125" style="0" customWidth="1"/>
    <col min="4" max="4" width="19.7109375" style="0" customWidth="1"/>
    <col min="5" max="5" width="19.28125" style="0" customWidth="1"/>
  </cols>
  <sheetData>
    <row r="1" spans="1:6" ht="12.75">
      <c r="A1" t="s">
        <v>25</v>
      </c>
      <c r="B1">
        <f>0.25*2.54</f>
        <v>0.635</v>
      </c>
      <c r="C1" t="s">
        <v>26</v>
      </c>
      <c r="E1">
        <v>0.87</v>
      </c>
      <c r="F1">
        <f>Dv</f>
        <v>0.635</v>
      </c>
    </row>
    <row r="2" spans="1:2" ht="12.75">
      <c r="A2" t="s">
        <v>29</v>
      </c>
      <c r="B2">
        <v>1.52</v>
      </c>
    </row>
    <row r="3" spans="1:3" ht="12.75">
      <c r="A3" t="s">
        <v>30</v>
      </c>
      <c r="B3">
        <v>1</v>
      </c>
      <c r="C3" t="s">
        <v>27</v>
      </c>
    </row>
    <row r="4" spans="1:3" ht="12.75">
      <c r="A4" t="s">
        <v>31</v>
      </c>
      <c r="B4">
        <v>0.3175</v>
      </c>
      <c r="C4" t="s">
        <v>26</v>
      </c>
    </row>
    <row r="5" spans="1:3" ht="12.75">
      <c r="A5" t="s">
        <v>32</v>
      </c>
      <c r="B5">
        <v>1</v>
      </c>
      <c r="C5" t="s">
        <v>26</v>
      </c>
    </row>
    <row r="6" spans="1:3" ht="12.75">
      <c r="A6" t="s">
        <v>33</v>
      </c>
      <c r="B6">
        <v>0.01</v>
      </c>
      <c r="C6" t="s">
        <v>28</v>
      </c>
    </row>
    <row r="9" spans="1:5" ht="12.75">
      <c r="A9" t="s">
        <v>34</v>
      </c>
      <c r="B9" t="s">
        <v>35</v>
      </c>
      <c r="C9" t="s">
        <v>36</v>
      </c>
      <c r="D9" t="s">
        <v>37</v>
      </c>
      <c r="E9" t="s">
        <v>38</v>
      </c>
    </row>
    <row r="10" spans="1:5" ht="12.75">
      <c r="A10">
        <v>1</v>
      </c>
      <c r="B10">
        <f aca="true" t="shared" si="0" ref="B10:B24">(8*Kt*rho/(PI()^2*Dv^4))*(((Dv/ds)^2-1)^2)*Q^2</f>
        <v>68.19953881159488</v>
      </c>
      <c r="C10">
        <f aca="true" t="shared" si="1" ref="C10:C24">(32*(Dv/ds)^4*(0.893*Ls-1.64*ds)/Dv)*(4*mu/(PI()*Dv^3))*Q</f>
        <v>14.927195290100753</v>
      </c>
      <c r="D10">
        <f>B10+C10</f>
        <v>83.12673410169563</v>
      </c>
      <c r="E10">
        <f>D10/1333</f>
        <v>0.062360640736455836</v>
      </c>
    </row>
    <row r="11" spans="1:5" ht="12.75">
      <c r="A11">
        <v>2</v>
      </c>
      <c r="B11">
        <f t="shared" si="0"/>
        <v>272.7981552463795</v>
      </c>
      <c r="C11">
        <f t="shared" si="1"/>
        <v>29.854390580201507</v>
      </c>
      <c r="D11">
        <f aca="true" t="shared" si="2" ref="D11:D24">B11+C11</f>
        <v>302.652545826581</v>
      </c>
      <c r="E11">
        <f aca="true" t="shared" si="3" ref="E11:E24">D11/1333</f>
        <v>0.2270461709126639</v>
      </c>
    </row>
    <row r="12" spans="1:5" ht="12.75">
      <c r="A12">
        <v>3</v>
      </c>
      <c r="B12">
        <f t="shared" si="0"/>
        <v>613.7958493043539</v>
      </c>
      <c r="C12">
        <f t="shared" si="1"/>
        <v>44.78158587030226</v>
      </c>
      <c r="D12">
        <f t="shared" si="2"/>
        <v>658.5774351746561</v>
      </c>
      <c r="E12">
        <f t="shared" si="3"/>
        <v>0.4940565905286242</v>
      </c>
    </row>
    <row r="13" spans="1:5" ht="12.75">
      <c r="A13">
        <v>4</v>
      </c>
      <c r="B13">
        <f t="shared" si="0"/>
        <v>1091.192620985518</v>
      </c>
      <c r="C13">
        <f t="shared" si="1"/>
        <v>59.708781160403014</v>
      </c>
      <c r="D13">
        <f t="shared" si="2"/>
        <v>1150.901402145921</v>
      </c>
      <c r="E13">
        <f t="shared" si="3"/>
        <v>0.8633918995843369</v>
      </c>
    </row>
    <row r="14" spans="1:5" ht="12.75">
      <c r="A14">
        <v>5</v>
      </c>
      <c r="B14">
        <f t="shared" si="0"/>
        <v>1704.9884702898719</v>
      </c>
      <c r="C14">
        <f t="shared" si="1"/>
        <v>74.63597645050376</v>
      </c>
      <c r="D14">
        <f t="shared" si="2"/>
        <v>1779.6244467403756</v>
      </c>
      <c r="E14">
        <f t="shared" si="3"/>
        <v>1.3350520980798015</v>
      </c>
    </row>
    <row r="15" spans="1:5" ht="12.75">
      <c r="A15">
        <v>6</v>
      </c>
      <c r="B15">
        <f t="shared" si="0"/>
        <v>2455.1833972174154</v>
      </c>
      <c r="C15">
        <f t="shared" si="1"/>
        <v>89.56317174060452</v>
      </c>
      <c r="D15">
        <f t="shared" si="2"/>
        <v>2544.74656895802</v>
      </c>
      <c r="E15">
        <f t="shared" si="3"/>
        <v>1.9090371860150186</v>
      </c>
    </row>
    <row r="16" spans="1:5" ht="12.75">
      <c r="A16">
        <v>7</v>
      </c>
      <c r="B16">
        <f t="shared" si="0"/>
        <v>3341.777401768149</v>
      </c>
      <c r="C16">
        <f t="shared" si="1"/>
        <v>104.49036703070527</v>
      </c>
      <c r="D16">
        <f t="shared" si="2"/>
        <v>3446.2677687988544</v>
      </c>
      <c r="E16">
        <f t="shared" si="3"/>
        <v>2.5853471633899883</v>
      </c>
    </row>
    <row r="17" spans="1:5" ht="12.75">
      <c r="A17">
        <v>8</v>
      </c>
      <c r="B17">
        <f t="shared" si="0"/>
        <v>4364.770483942072</v>
      </c>
      <c r="C17">
        <f t="shared" si="1"/>
        <v>119.41756232080603</v>
      </c>
      <c r="D17">
        <f t="shared" si="2"/>
        <v>4484.188046262878</v>
      </c>
      <c r="E17">
        <f t="shared" si="3"/>
        <v>3.3639820302047094</v>
      </c>
    </row>
    <row r="18" spans="1:5" ht="12.75">
      <c r="A18">
        <v>9</v>
      </c>
      <c r="B18">
        <f t="shared" si="0"/>
        <v>5524.162643739185</v>
      </c>
      <c r="C18">
        <f t="shared" si="1"/>
        <v>134.34475761090678</v>
      </c>
      <c r="D18">
        <f t="shared" si="2"/>
        <v>5658.507401350092</v>
      </c>
      <c r="E18">
        <f t="shared" si="3"/>
        <v>4.244941786459184</v>
      </c>
    </row>
    <row r="19" spans="1:5" ht="12.75">
      <c r="A19">
        <v>10</v>
      </c>
      <c r="B19">
        <f t="shared" si="0"/>
        <v>6819.9538811594875</v>
      </c>
      <c r="C19">
        <f t="shared" si="1"/>
        <v>149.27195290100752</v>
      </c>
      <c r="D19">
        <f t="shared" si="2"/>
        <v>6969.225834060495</v>
      </c>
      <c r="E19">
        <f t="shared" si="3"/>
        <v>5.228226432153409</v>
      </c>
    </row>
    <row r="20" spans="1:5" ht="12.75">
      <c r="A20">
        <v>11</v>
      </c>
      <c r="B20">
        <f t="shared" si="0"/>
        <v>8252.14419620298</v>
      </c>
      <c r="C20">
        <f t="shared" si="1"/>
        <v>164.1991481911083</v>
      </c>
      <c r="D20">
        <f t="shared" si="2"/>
        <v>8416.343344394088</v>
      </c>
      <c r="E20">
        <f t="shared" si="3"/>
        <v>6.313835967287388</v>
      </c>
    </row>
    <row r="21" spans="1:5" ht="12.75">
      <c r="A21">
        <v>12</v>
      </c>
      <c r="B21">
        <f t="shared" si="0"/>
        <v>9820.733588869662</v>
      </c>
      <c r="C21">
        <f t="shared" si="1"/>
        <v>179.12634348120903</v>
      </c>
      <c r="D21">
        <f t="shared" si="2"/>
        <v>9999.859932350872</v>
      </c>
      <c r="E21">
        <f t="shared" si="3"/>
        <v>7.501770391861119</v>
      </c>
    </row>
    <row r="22" spans="1:5" ht="12.75">
      <c r="A22">
        <v>13</v>
      </c>
      <c r="B22">
        <f t="shared" si="0"/>
        <v>11525.722059159534</v>
      </c>
      <c r="C22">
        <f t="shared" si="1"/>
        <v>194.0535387713098</v>
      </c>
      <c r="D22">
        <f t="shared" si="2"/>
        <v>11719.775597930844</v>
      </c>
      <c r="E22">
        <f t="shared" si="3"/>
        <v>8.7920297058746</v>
      </c>
    </row>
    <row r="23" spans="1:5" ht="12.75">
      <c r="A23">
        <v>14</v>
      </c>
      <c r="B23">
        <f t="shared" si="0"/>
        <v>13367.109607072596</v>
      </c>
      <c r="C23">
        <f t="shared" si="1"/>
        <v>208.98073406141054</v>
      </c>
      <c r="D23">
        <f t="shared" si="2"/>
        <v>13576.090341134006</v>
      </c>
      <c r="E23">
        <f t="shared" si="3"/>
        <v>10.184613909327837</v>
      </c>
    </row>
    <row r="24" spans="1:5" ht="12.75">
      <c r="A24">
        <v>25</v>
      </c>
      <c r="B24">
        <f t="shared" si="0"/>
        <v>42624.7117572468</v>
      </c>
      <c r="C24">
        <f t="shared" si="1"/>
        <v>373.17988225251884</v>
      </c>
      <c r="D24">
        <f t="shared" si="2"/>
        <v>42997.891639499314</v>
      </c>
      <c r="E24">
        <f t="shared" si="3"/>
        <v>32.25648285033707</v>
      </c>
    </row>
    <row r="27" spans="1:3" ht="12.75">
      <c r="A27" t="s">
        <v>34</v>
      </c>
      <c r="B27" t="s">
        <v>38</v>
      </c>
      <c r="C27" t="s">
        <v>38</v>
      </c>
    </row>
    <row r="28" spans="1:3" ht="12.75">
      <c r="A28">
        <v>1</v>
      </c>
      <c r="B28">
        <v>0.062360640736455836</v>
      </c>
      <c r="C28">
        <v>0.08922067039749713</v>
      </c>
    </row>
    <row r="29" spans="1:3" ht="12.75">
      <c r="A29">
        <v>2</v>
      </c>
      <c r="B29">
        <v>0.2270461709126639</v>
      </c>
      <c r="C29">
        <v>0.28076623023474656</v>
      </c>
    </row>
    <row r="30" spans="1:3" ht="12.75">
      <c r="A30">
        <v>3</v>
      </c>
      <c r="B30">
        <v>0.4940565905286242</v>
      </c>
      <c r="C30">
        <v>0.5746366795117482</v>
      </c>
    </row>
    <row r="31" spans="1:3" ht="12.75">
      <c r="A31">
        <v>4</v>
      </c>
      <c r="B31">
        <v>0.8633918995843369</v>
      </c>
      <c r="C31">
        <v>0.9708320182285021</v>
      </c>
    </row>
    <row r="32" spans="1:3" ht="12.75">
      <c r="A32">
        <v>5</v>
      </c>
      <c r="B32">
        <v>1.3350520980798015</v>
      </c>
      <c r="C32">
        <v>1.4693522463850082</v>
      </c>
    </row>
    <row r="33" spans="1:3" ht="12.75">
      <c r="A33">
        <v>6</v>
      </c>
      <c r="B33">
        <v>1.9090371860150186</v>
      </c>
      <c r="C33">
        <v>2.0701973639812667</v>
      </c>
    </row>
    <row r="34" spans="1:3" ht="12.75">
      <c r="A34">
        <v>7</v>
      </c>
      <c r="B34">
        <v>2.5853471633899883</v>
      </c>
      <c r="C34">
        <v>2.7733673710172777</v>
      </c>
    </row>
    <row r="35" spans="1:3" ht="12.75">
      <c r="A35">
        <v>8</v>
      </c>
      <c r="B35">
        <v>3.3639820302047094</v>
      </c>
      <c r="C35">
        <v>3.57886226749304</v>
      </c>
    </row>
    <row r="36" spans="1:3" ht="12.75">
      <c r="A36">
        <v>9</v>
      </c>
      <c r="B36">
        <v>4.244941786459184</v>
      </c>
      <c r="C36">
        <v>4.486682053408555</v>
      </c>
    </row>
    <row r="37" spans="1:3" ht="12.75">
      <c r="A37">
        <v>10</v>
      </c>
      <c r="B37">
        <v>5.228226432153409</v>
      </c>
      <c r="C37">
        <v>5.496826728763823</v>
      </c>
    </row>
    <row r="38" spans="1:3" ht="12.75">
      <c r="A38">
        <v>11</v>
      </c>
      <c r="B38">
        <v>6.313835967287388</v>
      </c>
      <c r="C38">
        <v>6.609296293558843</v>
      </c>
    </row>
    <row r="39" spans="1:3" ht="12.75">
      <c r="A39">
        <v>12</v>
      </c>
      <c r="B39">
        <v>7.501770391861119</v>
      </c>
      <c r="C39">
        <v>7.824090747793614</v>
      </c>
    </row>
    <row r="40" spans="1:3" ht="12.75">
      <c r="A40">
        <v>13</v>
      </c>
      <c r="B40">
        <v>8.7920297058746</v>
      </c>
      <c r="C40">
        <v>9.141210091468139</v>
      </c>
    </row>
    <row r="41" spans="1:3" ht="12.75">
      <c r="A41">
        <v>14</v>
      </c>
      <c r="B41">
        <v>10.184613909327837</v>
      </c>
      <c r="C41">
        <v>10.560654324582416</v>
      </c>
    </row>
    <row r="42" spans="1:3" ht="12.75">
      <c r="A42">
        <v>15</v>
      </c>
      <c r="B42">
        <v>11.679523002220824</v>
      </c>
      <c r="C42">
        <v>12.082423447136444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3" shapeId="67826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:J17"/>
  <sheetViews>
    <sheetView tabSelected="1" workbookViewId="0" topLeftCell="A1">
      <selection activeCell="I28" sqref="I28"/>
    </sheetView>
  </sheetViews>
  <sheetFormatPr defaultColWidth="9.140625" defaultRowHeight="12.75"/>
  <sheetData>
    <row r="3" spans="1:10" ht="12.75">
      <c r="A3">
        <v>83.12673410169563</v>
      </c>
      <c r="B3">
        <f>100*A3/43000</f>
        <v>0.1933179862830131</v>
      </c>
      <c r="C3" t="str">
        <f>VLOOKUP(B3,I$3:J$7,2)</f>
        <v>F</v>
      </c>
      <c r="I3">
        <v>0</v>
      </c>
      <c r="J3" t="s">
        <v>15</v>
      </c>
    </row>
    <row r="4" spans="1:10" ht="12.75">
      <c r="A4">
        <v>302.652545826581</v>
      </c>
      <c r="B4">
        <f aca="true" t="shared" si="0" ref="B4:B17">100*A4/43000</f>
        <v>0.7038431298292581</v>
      </c>
      <c r="C4" t="str">
        <f aca="true" t="shared" si="1" ref="C4:C17">VLOOKUP(B4,I$3:J$7,2)</f>
        <v>F</v>
      </c>
      <c r="I4">
        <v>60</v>
      </c>
      <c r="J4" t="s">
        <v>39</v>
      </c>
    </row>
    <row r="5" spans="1:10" ht="12.75">
      <c r="A5">
        <v>658.5774351746561</v>
      </c>
      <c r="B5">
        <f t="shared" si="0"/>
        <v>1.5315754306387352</v>
      </c>
      <c r="C5" t="str">
        <f t="shared" si="1"/>
        <v>F</v>
      </c>
      <c r="I5">
        <v>70</v>
      </c>
      <c r="J5" t="s">
        <v>40</v>
      </c>
    </row>
    <row r="6" spans="1:10" ht="12.75">
      <c r="A6">
        <v>1150.901402145921</v>
      </c>
      <c r="B6">
        <f t="shared" si="0"/>
        <v>2.6765148887114445</v>
      </c>
      <c r="C6" t="str">
        <f t="shared" si="1"/>
        <v>F</v>
      </c>
      <c r="I6">
        <v>80</v>
      </c>
      <c r="J6" t="s">
        <v>41</v>
      </c>
    </row>
    <row r="7" spans="1:10" ht="12.75">
      <c r="A7">
        <v>1779.6244467403756</v>
      </c>
      <c r="B7">
        <f t="shared" si="0"/>
        <v>4.138661504047385</v>
      </c>
      <c r="C7" t="str">
        <f t="shared" si="1"/>
        <v>F</v>
      </c>
      <c r="I7">
        <v>90</v>
      </c>
      <c r="J7" t="s">
        <v>42</v>
      </c>
    </row>
    <row r="8" spans="1:3" ht="12.75">
      <c r="A8">
        <v>2544.74656895802</v>
      </c>
      <c r="B8">
        <f t="shared" si="0"/>
        <v>5.918015276646558</v>
      </c>
      <c r="C8" t="str">
        <f t="shared" si="1"/>
        <v>F</v>
      </c>
    </row>
    <row r="9" spans="1:3" ht="12.75">
      <c r="A9">
        <v>3446.2677687988544</v>
      </c>
      <c r="B9">
        <f t="shared" si="0"/>
        <v>8.014576206508965</v>
      </c>
      <c r="C9" t="str">
        <f t="shared" si="1"/>
        <v>F</v>
      </c>
    </row>
    <row r="10" spans="1:3" ht="12.75">
      <c r="A10">
        <v>4484.188046262878</v>
      </c>
      <c r="B10">
        <f t="shared" si="0"/>
        <v>10.4283442936346</v>
      </c>
      <c r="C10" t="str">
        <f t="shared" si="1"/>
        <v>F</v>
      </c>
    </row>
    <row r="11" spans="1:3" ht="12.75">
      <c r="A11">
        <v>5658.507401350092</v>
      </c>
      <c r="B11">
        <f t="shared" si="0"/>
        <v>13.15931953802347</v>
      </c>
      <c r="C11" t="str">
        <f t="shared" si="1"/>
        <v>F</v>
      </c>
    </row>
    <row r="12" spans="1:3" ht="12.75">
      <c r="A12">
        <v>6969.225834060495</v>
      </c>
      <c r="B12">
        <f t="shared" si="0"/>
        <v>16.20750193967557</v>
      </c>
      <c r="C12" t="str">
        <f t="shared" si="1"/>
        <v>F</v>
      </c>
    </row>
    <row r="13" spans="1:3" ht="12.75">
      <c r="A13">
        <v>8416.343344394088</v>
      </c>
      <c r="B13">
        <f t="shared" si="0"/>
        <v>19.572891498590902</v>
      </c>
      <c r="C13" t="str">
        <f t="shared" si="1"/>
        <v>F</v>
      </c>
    </row>
    <row r="14" spans="1:3" ht="12.75">
      <c r="A14">
        <v>9999.859932350872</v>
      </c>
      <c r="B14">
        <f t="shared" si="0"/>
        <v>23.255488214769468</v>
      </c>
      <c r="C14" t="str">
        <f t="shared" si="1"/>
        <v>F</v>
      </c>
    </row>
    <row r="15" spans="1:3" ht="12.75">
      <c r="A15">
        <v>11719.775597930844</v>
      </c>
      <c r="B15">
        <f t="shared" si="0"/>
        <v>27.255292088211267</v>
      </c>
      <c r="C15" t="str">
        <f t="shared" si="1"/>
        <v>F</v>
      </c>
    </row>
    <row r="16" spans="1:3" ht="12.75">
      <c r="A16">
        <v>13576.090341134006</v>
      </c>
      <c r="B16">
        <f t="shared" si="0"/>
        <v>31.57230311891629</v>
      </c>
      <c r="C16" t="str">
        <f t="shared" si="1"/>
        <v>F</v>
      </c>
    </row>
    <row r="17" spans="1:3" ht="12.75">
      <c r="A17">
        <v>42997.891639499314</v>
      </c>
      <c r="B17">
        <f t="shared" si="0"/>
        <v>99.99509683604491</v>
      </c>
      <c r="C17" t="str">
        <f t="shared" si="1"/>
        <v>A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A. Jones</dc:creator>
  <cp:keywords/>
  <dc:description/>
  <cp:lastModifiedBy>COES</cp:lastModifiedBy>
  <dcterms:created xsi:type="dcterms:W3CDTF">2004-12-09T20:05:13Z</dcterms:created>
  <dcterms:modified xsi:type="dcterms:W3CDTF">2008-03-09T04:15:06Z</dcterms:modified>
  <cp:category/>
  <cp:version/>
  <cp:contentType/>
  <cp:contentStatus/>
</cp:coreProperties>
</file>